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828" activeTab="3"/>
  </bookViews>
  <sheets>
    <sheet name="Stato Patrimoniale" sheetId="1" r:id="rId1"/>
    <sheet name="Conto Economico" sheetId="2" r:id="rId2"/>
    <sheet name="Flussi di CCN" sheetId="3" state="hidden" r:id="rId3"/>
    <sheet name="Flussi di liquidità" sheetId="4" r:id="rId4"/>
    <sheet name="Indici" sheetId="5" r:id="rId5"/>
  </sheets>
  <definedNames/>
  <calcPr fullCalcOnLoad="1"/>
</workbook>
</file>

<file path=xl/sharedStrings.xml><?xml version="1.0" encoding="utf-8"?>
<sst xmlns="http://schemas.openxmlformats.org/spreadsheetml/2006/main" count="187" uniqueCount="136">
  <si>
    <t>Utile di esercizio</t>
  </si>
  <si>
    <t xml:space="preserve"> + Ammortamenti</t>
  </si>
  <si>
    <t xml:space="preserve"> + Accantonamento fondo T.F.R.</t>
  </si>
  <si>
    <t xml:space="preserve"> + Minusvalenze</t>
  </si>
  <si>
    <t xml:space="preserve"> - Plusvalenze</t>
  </si>
  <si>
    <t>Flusso di capitale circolante netto (generato dalla gestione corrente)</t>
  </si>
  <si>
    <t xml:space="preserve"> - Incremento (+ decremento) magazzino materie</t>
  </si>
  <si>
    <t>Flusso di liquidità della gestione corrente</t>
  </si>
  <si>
    <t>+ Vendita immobilizzazioni (al prezzo di realizzo)</t>
  </si>
  <si>
    <t>+ Accensione nuovi mutui</t>
  </si>
  <si>
    <t>+ Aumenti capitale sociale</t>
  </si>
  <si>
    <t xml:space="preserve"> - Acquisto immobilizzazioni</t>
  </si>
  <si>
    <t xml:space="preserve"> - Pagamento dividendi e rimborso di capitale</t>
  </si>
  <si>
    <t xml:space="preserve"> - Pagamento T.F.R.</t>
  </si>
  <si>
    <t>(Cassa + Banca c/c attivo - Banca c/c passivo)</t>
  </si>
  <si>
    <t>di flussi di liquidità immediate nette</t>
  </si>
  <si>
    <t>RENDICONTO FINANZIARIO</t>
  </si>
  <si>
    <t xml:space="preserve"> - Rimborso finanziamenti</t>
  </si>
  <si>
    <t>di flussi di capitale circolante netto</t>
  </si>
  <si>
    <t>(Liquidità immediate + Crediti a breve + Magazzino - Debiti a breve)</t>
  </si>
  <si>
    <t>(A) TOTALE FONTI DI CAPITALE CIRCOLANTE NETTO</t>
  </si>
  <si>
    <t>FLUSSO DI CAPITALE CIRCOLANTE NETTO</t>
  </si>
  <si>
    <t>COMPOSIZIONE DEL FLUSSO DI CAPITALE CIRCOLANTE NETTO:</t>
  </si>
  <si>
    <t>Operazioni di gestione reddituale (metodo indiretto)</t>
  </si>
  <si>
    <t>Impianti</t>
  </si>
  <si>
    <t>Attrezzature</t>
  </si>
  <si>
    <t>Crediti v/clienti</t>
  </si>
  <si>
    <t>Banca c/c</t>
  </si>
  <si>
    <t>Capitale Sociale</t>
  </si>
  <si>
    <t>Riserve</t>
  </si>
  <si>
    <t>Fondo TFR</t>
  </si>
  <si>
    <t>Debiti v/fornitori</t>
  </si>
  <si>
    <t>Banca c/c passivo</t>
  </si>
  <si>
    <t>TOTALE ATTIVO</t>
  </si>
  <si>
    <t>TOTALE PASSIVO</t>
  </si>
  <si>
    <t>STATO PATRIMONIALE</t>
  </si>
  <si>
    <t>Materie prime c/acquisti</t>
  </si>
  <si>
    <t>Spese del personale</t>
  </si>
  <si>
    <t>Interessi passivi</t>
  </si>
  <si>
    <t>Debiti diversi</t>
  </si>
  <si>
    <t>Imposte dell'esercizio</t>
  </si>
  <si>
    <t>Accantonamento TFR</t>
  </si>
  <si>
    <t>Plusvalenza</t>
  </si>
  <si>
    <t>Prodotti c/vendite</t>
  </si>
  <si>
    <t>Magazzino</t>
  </si>
  <si>
    <t>Esistenze iniziali di magazzino</t>
  </si>
  <si>
    <t>Rimanenze finali di magazzino</t>
  </si>
  <si>
    <t>Spese varie</t>
  </si>
  <si>
    <t>Ammortamento attrezzature</t>
  </si>
  <si>
    <t>Ammortamento impianti</t>
  </si>
  <si>
    <t>Operazioni di gestione reddituale (metodo diretto)</t>
  </si>
  <si>
    <t xml:space="preserve"> + Prodotti c/vendite</t>
  </si>
  <si>
    <t xml:space="preserve"> + Rimanenze finali di magazzino</t>
  </si>
  <si>
    <t xml:space="preserve"> + Ricavi per servizi </t>
  </si>
  <si>
    <t xml:space="preserve"> - Materie prime c/acquisti</t>
  </si>
  <si>
    <t xml:space="preserve"> - Spese del personale</t>
  </si>
  <si>
    <t xml:space="preserve"> - Spese varie</t>
  </si>
  <si>
    <t xml:space="preserve"> - Interessi passivi</t>
  </si>
  <si>
    <t xml:space="preserve"> - Imposte dell'esercizio</t>
  </si>
  <si>
    <t xml:space="preserve"> - Esistenze iniziali di magazzino</t>
  </si>
  <si>
    <t>(B) TOTALE IMPIEGHI DI CAPITALE CIRCOLANTE NETTO</t>
  </si>
  <si>
    <t>FLUSSO DI CAPITALE CIRCOLANTE NETTO ( A + B )</t>
  </si>
  <si>
    <t>Totale Immbbilizzazioni</t>
  </si>
  <si>
    <t>Totale Attivo Circolante</t>
  </si>
  <si>
    <t>Patrimonio Netto</t>
  </si>
  <si>
    <t>n</t>
  </si>
  <si>
    <t>n - 1</t>
  </si>
  <si>
    <t xml:space="preserve">CONTO ECONOMICO </t>
  </si>
  <si>
    <t>Differenza tra valore e costi della produzione (A - B)</t>
  </si>
  <si>
    <t>Risultato prima delle imposte</t>
  </si>
  <si>
    <t>Altri ricavi e proventi</t>
  </si>
  <si>
    <t>IMPIEGHI CCN</t>
  </si>
  <si>
    <t xml:space="preserve"> + Incremento (- decremento) Cassa</t>
  </si>
  <si>
    <t xml:space="preserve"> + Incremento (- decremento) Banca c/c attivo</t>
  </si>
  <si>
    <t>Minusvalenza</t>
  </si>
  <si>
    <t>FONTI DI LIQUIDITÀ</t>
  </si>
  <si>
    <t>FONTI DI CCN</t>
  </si>
  <si>
    <t>IMPIEGHI</t>
  </si>
  <si>
    <t xml:space="preserve"> + Incremento (- decremento) Crediti v/clienti</t>
  </si>
  <si>
    <t xml:space="preserve"> + Incremento (- decremento) Crediti diversi</t>
  </si>
  <si>
    <t xml:space="preserve"> + Incremento (- decremento) Magazzino prodotti</t>
  </si>
  <si>
    <t xml:space="preserve"> + Incremento (- decremento) Magazzino materie</t>
  </si>
  <si>
    <t xml:space="preserve"> - Incremento (+ decremento) Debiti v/fornitori</t>
  </si>
  <si>
    <t xml:space="preserve"> - Incremento (+ decremento) Debiti diversi</t>
  </si>
  <si>
    <t xml:space="preserve"> - Incremento (+ decremento) Banca c/c passivo</t>
  </si>
  <si>
    <t>(A) TOTALE FONTI DI LIQUIDITÀ</t>
  </si>
  <si>
    <t>(B) TOTALE IMPIEGHI DI LIQUIDITÀ</t>
  </si>
  <si>
    <t>COMPOSIZIONE DEL FLUSSO DELLA LIQUIDITÀ :</t>
  </si>
  <si>
    <t>FLUSSO DELLA LIQUIDITÀ</t>
  </si>
  <si>
    <t>FLUSSO DELLA LIQUIDITÀ     ( A + B )</t>
  </si>
  <si>
    <t>A) Valore della Produzione</t>
  </si>
  <si>
    <t>Totale A)</t>
  </si>
  <si>
    <t>B) Costi della Produzione</t>
  </si>
  <si>
    <t>Totale B)</t>
  </si>
  <si>
    <t>C) Proventi e oneri finanziari</t>
  </si>
  <si>
    <t>E) Proventi e oneri straordinari</t>
  </si>
  <si>
    <t>D) Rettifiche di valore di attività finanziarie</t>
  </si>
  <si>
    <t>ATTIVITÀ</t>
  </si>
  <si>
    <t>PASSIVITÀ</t>
  </si>
  <si>
    <t xml:space="preserve"> + Incremento (- decremento) debiti v/fornitori</t>
  </si>
  <si>
    <t xml:space="preserve"> + Incremento (- decremento) debiti diversi</t>
  </si>
  <si>
    <t xml:space="preserve"> - Incremento (+ decremento) crediti v/clienti</t>
  </si>
  <si>
    <t xml:space="preserve"> - Incremento (+ decremento) crediti diversi</t>
  </si>
  <si>
    <t xml:space="preserve"> - Incremento (+ decremento) magazzino prodotti</t>
  </si>
  <si>
    <t xml:space="preserve">Dividendi: completa distribuzione dell'utile anno n </t>
  </si>
  <si>
    <t>Impianti: acquisto nuovo macchinario per 100</t>
  </si>
  <si>
    <t>Capitale sociale: aumento a titolo oneroso per 300</t>
  </si>
  <si>
    <t>TFR: nessun esborso per cessazione di rapporti di lavoro subordinato</t>
  </si>
  <si>
    <t>Mutui: rimborso finanziamento per 50 e accensione nuovo mutuo per 150</t>
  </si>
  <si>
    <t>Finanziamenti a b. e m/l termine</t>
  </si>
  <si>
    <t>Vendite</t>
  </si>
  <si>
    <t>1)</t>
  </si>
  <si>
    <t>=</t>
  </si>
  <si>
    <t>Flusso di CCN della gestione caratteristica corrente</t>
  </si>
  <si>
    <t>2)</t>
  </si>
  <si>
    <t>Indice di copertura dei fabbisogni di circolante</t>
  </si>
  <si>
    <t>3)</t>
  </si>
  <si>
    <t>Totale fabbisogni finanziari</t>
  </si>
  <si>
    <r>
      <t xml:space="preserve">Grado di </t>
    </r>
    <r>
      <rPr>
        <i/>
        <sz val="12"/>
        <color indexed="8"/>
        <rFont val="Times New Roman"/>
        <family val="1"/>
      </rPr>
      <t>“monetizzazione”</t>
    </r>
    <r>
      <rPr>
        <sz val="12"/>
        <color indexed="8"/>
        <rFont val="Times New Roman"/>
        <family val="1"/>
      </rPr>
      <t xml:space="preserve"> delle vendite</t>
    </r>
  </si>
  <si>
    <r>
      <t xml:space="preserve">Grado di </t>
    </r>
    <r>
      <rPr>
        <i/>
        <sz val="12"/>
        <color indexed="8"/>
        <rFont val="Times New Roman"/>
        <family val="1"/>
      </rPr>
      <t>“potenziale moneti-zzazione”</t>
    </r>
    <r>
      <rPr>
        <sz val="12"/>
        <color indexed="8"/>
        <rFont val="Times New Roman"/>
        <family val="1"/>
      </rPr>
      <t xml:space="preserve"> delle vendite</t>
    </r>
  </si>
  <si>
    <t>4)</t>
  </si>
  <si>
    <t>Indice di assorbimento delle fonti di circolante</t>
  </si>
  <si>
    <t>Flusso di CCN della gestione caratteristica corrente &gt; 0</t>
  </si>
  <si>
    <t>Flusso di CCN della gestione caratteristica corrente &lt; 0</t>
  </si>
  <si>
    <t>Flusso di liquidità della gestione caratteristica corrente &gt; 0</t>
  </si>
  <si>
    <t>Flusso di liquidità della gestione caratteristica corrente &lt; 0</t>
  </si>
  <si>
    <t>Indice di copertura dei fabbisogni monetari</t>
  </si>
  <si>
    <t>Indice di assorbimento dei fabbisogni monetari</t>
  </si>
  <si>
    <t>Totale fabbisogni monetari</t>
  </si>
  <si>
    <t xml:space="preserve">Indice di copertura dei finanziamenti </t>
  </si>
  <si>
    <t>5)</t>
  </si>
  <si>
    <t>Rimborso dei debiti + Oneri finanziari</t>
  </si>
  <si>
    <t>Flusso di liquidità della gestione caratteristica corrente</t>
  </si>
  <si>
    <t>INDICI</t>
  </si>
  <si>
    <t>Attrezzatura: vendita (valore netto contabile 60, prezzo di cessione 80)</t>
  </si>
  <si>
    <t>Flusso generato dalla gestione corrente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</si>
</sst>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_-;\-* #,##0.0_-;_-* &quot;-&quot;??_-;_-@_-"/>
    <numFmt numFmtId="182" formatCode="_-* #,##0_-;\-* #,##0_-;_-* &quot;-&quot;??_-;_-@_-"/>
    <numFmt numFmtId="183" formatCode="0.00_ ;[Red]\-0.00\ "/>
    <numFmt numFmtId="184" formatCode="[$€-2]\ #.##000_);[Red]\([$€-2]\ #.##000\)"/>
    <numFmt numFmtId="185" formatCode="_-* #,##0.000_-;\-* #,##0.000_-;_-* &quot;-&quot;??_-;_-@_-"/>
    <numFmt numFmtId="186" formatCode="0.0%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4999699890613556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1" fontId="6" fillId="0" borderId="0" xfId="46" applyFont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10" xfId="46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46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6" fillId="0" borderId="11" xfId="0" applyFont="1" applyBorder="1" applyAlignment="1" quotePrefix="1">
      <alignment/>
    </xf>
    <xf numFmtId="41" fontId="7" fillId="33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Border="1" applyAlignment="1" quotePrefix="1">
      <alignment/>
    </xf>
    <xf numFmtId="0" fontId="3" fillId="0" borderId="0" xfId="0" applyFont="1" applyAlignment="1">
      <alignment horizontal="center"/>
    </xf>
    <xf numFmtId="0" fontId="16" fillId="34" borderId="12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11" xfId="0" applyFont="1" applyFill="1" applyBorder="1" applyAlignment="1" quotePrefix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6" fillId="0" borderId="0" xfId="0" applyNumberFormat="1" applyFont="1" applyFill="1" applyAlignment="1">
      <alignment horizontal="right"/>
    </xf>
    <xf numFmtId="0" fontId="6" fillId="0" borderId="0" xfId="0" applyFont="1" applyFill="1" applyAlignment="1" quotePrefix="1">
      <alignment/>
    </xf>
    <xf numFmtId="0" fontId="6" fillId="0" borderId="0" xfId="0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4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1" fontId="1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 horizontal="left" indent="1"/>
    </xf>
    <xf numFmtId="41" fontId="7" fillId="0" borderId="13" xfId="46" applyFont="1" applyBorder="1" applyAlignment="1">
      <alignment/>
    </xf>
    <xf numFmtId="0" fontId="7" fillId="0" borderId="12" xfId="0" applyFont="1" applyBorder="1" applyAlignment="1">
      <alignment/>
    </xf>
    <xf numFmtId="41" fontId="7" fillId="0" borderId="14" xfId="46" applyFont="1" applyBorder="1" applyAlignment="1">
      <alignment/>
    </xf>
    <xf numFmtId="41" fontId="7" fillId="0" borderId="15" xfId="46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0" xfId="0" applyFont="1" applyBorder="1" applyAlignment="1">
      <alignment/>
    </xf>
    <xf numFmtId="182" fontId="6" fillId="0" borderId="0" xfId="0" applyNumberFormat="1" applyFont="1" applyAlignment="1">
      <alignment/>
    </xf>
    <xf numFmtId="182" fontId="8" fillId="0" borderId="0" xfId="0" applyNumberFormat="1" applyFont="1" applyBorder="1" applyAlignment="1">
      <alignment horizontal="center"/>
    </xf>
    <xf numFmtId="182" fontId="6" fillId="0" borderId="0" xfId="0" applyNumberFormat="1" applyFont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182" fontId="7" fillId="0" borderId="0" xfId="0" applyNumberFormat="1" applyFont="1" applyAlignment="1">
      <alignment horizontal="right"/>
    </xf>
    <xf numFmtId="182" fontId="6" fillId="0" borderId="10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2" fontId="17" fillId="34" borderId="14" xfId="0" applyNumberFormat="1" applyFont="1" applyFill="1" applyBorder="1" applyAlignment="1">
      <alignment horizontal="right"/>
    </xf>
    <xf numFmtId="182" fontId="16" fillId="34" borderId="15" xfId="0" applyNumberFormat="1" applyFont="1" applyFill="1" applyBorder="1" applyAlignment="1">
      <alignment/>
    </xf>
    <xf numFmtId="182" fontId="3" fillId="0" borderId="0" xfId="45" applyNumberFormat="1" applyFont="1" applyAlignment="1">
      <alignment horizontal="center"/>
    </xf>
    <xf numFmtId="182" fontId="6" fillId="0" borderId="0" xfId="45" applyNumberFormat="1" applyFont="1" applyAlignment="1">
      <alignment/>
    </xf>
    <xf numFmtId="182" fontId="6" fillId="0" borderId="0" xfId="45" applyNumberFormat="1" applyFont="1" applyAlignment="1">
      <alignment horizontal="right"/>
    </xf>
    <xf numFmtId="182" fontId="8" fillId="0" borderId="0" xfId="45" applyNumberFormat="1" applyFont="1" applyBorder="1" applyAlignment="1">
      <alignment horizontal="center"/>
    </xf>
    <xf numFmtId="182" fontId="6" fillId="0" borderId="10" xfId="45" applyNumberFormat="1" applyFont="1" applyBorder="1" applyAlignment="1">
      <alignment/>
    </xf>
    <xf numFmtId="182" fontId="7" fillId="33" borderId="0" xfId="45" applyNumberFormat="1" applyFont="1" applyFill="1" applyAlignment="1">
      <alignment/>
    </xf>
    <xf numFmtId="182" fontId="6" fillId="0" borderId="10" xfId="45" applyNumberFormat="1" applyFont="1" applyBorder="1" applyAlignment="1">
      <alignment horizontal="right"/>
    </xf>
    <xf numFmtId="182" fontId="7" fillId="0" borderId="0" xfId="45" applyNumberFormat="1" applyFont="1" applyAlignment="1">
      <alignment horizontal="right"/>
    </xf>
    <xf numFmtId="182" fontId="7" fillId="0" borderId="0" xfId="45" applyNumberFormat="1" applyFont="1" applyAlignment="1">
      <alignment/>
    </xf>
    <xf numFmtId="182" fontId="17" fillId="34" borderId="14" xfId="45" applyNumberFormat="1" applyFont="1" applyFill="1" applyBorder="1" applyAlignment="1">
      <alignment horizontal="right"/>
    </xf>
    <xf numFmtId="182" fontId="16" fillId="34" borderId="15" xfId="45" applyNumberFormat="1" applyFont="1" applyFill="1" applyBorder="1" applyAlignment="1">
      <alignment/>
    </xf>
    <xf numFmtId="182" fontId="6" fillId="0" borderId="11" xfId="45" applyNumberFormat="1" applyFont="1" applyBorder="1" applyAlignment="1">
      <alignment horizontal="right"/>
    </xf>
    <xf numFmtId="0" fontId="6" fillId="35" borderId="0" xfId="0" applyFont="1" applyFill="1" applyAlignment="1">
      <alignment/>
    </xf>
    <xf numFmtId="0" fontId="6" fillId="0" borderId="0" xfId="0" applyFont="1" applyAlignment="1">
      <alignment horizontal="left" readingOrder="1"/>
    </xf>
    <xf numFmtId="182" fontId="6" fillId="0" borderId="0" xfId="45" applyNumberFormat="1" applyFont="1" applyAlignment="1">
      <alignment readingOrder="1"/>
    </xf>
    <xf numFmtId="182" fontId="6" fillId="0" borderId="11" xfId="45" applyNumberFormat="1" applyFont="1" applyBorder="1" applyAlignment="1">
      <alignment readingOrder="1"/>
    </xf>
    <xf numFmtId="43" fontId="7" fillId="0" borderId="0" xfId="45" applyFont="1" applyAlignment="1">
      <alignment horizontal="left" readingOrder="1"/>
    </xf>
    <xf numFmtId="182" fontId="6" fillId="36" borderId="11" xfId="45" applyNumberFormat="1" applyFont="1" applyFill="1" applyBorder="1" applyAlignment="1">
      <alignment readingOrder="1"/>
    </xf>
    <xf numFmtId="182" fontId="6" fillId="36" borderId="0" xfId="45" applyNumberFormat="1" applyFont="1" applyFill="1" applyAlignment="1">
      <alignment readingOrder="1"/>
    </xf>
    <xf numFmtId="0" fontId="6" fillId="36" borderId="0" xfId="0" applyFont="1" applyFill="1" applyAlignment="1">
      <alignment horizontal="left" readingOrder="1"/>
    </xf>
    <xf numFmtId="43" fontId="7" fillId="36" borderId="0" xfId="45" applyFont="1" applyFill="1" applyAlignment="1">
      <alignment horizontal="left" readingOrder="1"/>
    </xf>
    <xf numFmtId="0" fontId="6" fillId="36" borderId="0" xfId="0" applyFont="1" applyFill="1" applyAlignment="1">
      <alignment vertical="center" readingOrder="1"/>
    </xf>
    <xf numFmtId="43" fontId="7" fillId="36" borderId="0" xfId="45" applyFont="1" applyFill="1" applyAlignment="1">
      <alignment vertical="center" readingOrder="1"/>
    </xf>
    <xf numFmtId="0" fontId="5" fillId="37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14" fillId="35" borderId="0" xfId="0" applyFont="1" applyFill="1" applyAlignment="1">
      <alignment horizontal="center" textRotation="255" shrinkToFi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35" borderId="0" xfId="0" applyFont="1" applyFill="1" applyAlignment="1">
      <alignment horizontal="center" vertical="center" textRotation="255" shrinkToFit="1"/>
    </xf>
    <xf numFmtId="0" fontId="7" fillId="38" borderId="0" xfId="0" applyFont="1" applyFill="1" applyAlignment="1">
      <alignment horizontal="center" textRotation="255" shrinkToFit="1"/>
    </xf>
    <xf numFmtId="0" fontId="7" fillId="0" borderId="0" xfId="0" applyFont="1" applyAlignment="1">
      <alignment horizontal="center"/>
    </xf>
    <xf numFmtId="0" fontId="7" fillId="39" borderId="0" xfId="0" applyFont="1" applyFill="1" applyAlignment="1">
      <alignment horizontal="center" vertical="center" textRotation="255"/>
    </xf>
    <xf numFmtId="0" fontId="6" fillId="0" borderId="0" xfId="0" applyFont="1" applyAlignment="1">
      <alignment horizontal="center" vertical="center" readingOrder="1"/>
    </xf>
    <xf numFmtId="0" fontId="6" fillId="0" borderId="11" xfId="0" applyFont="1" applyBorder="1" applyAlignment="1">
      <alignment horizontal="center" readingOrder="1"/>
    </xf>
    <xf numFmtId="0" fontId="6" fillId="36" borderId="0" xfId="0" applyFont="1" applyFill="1" applyAlignment="1">
      <alignment horizontal="center" vertical="center" readingOrder="1"/>
    </xf>
    <xf numFmtId="0" fontId="19" fillId="0" borderId="0" xfId="0" applyFont="1" applyAlignment="1">
      <alignment horizontal="left" vertical="center" wrapText="1" readingOrder="1"/>
    </xf>
    <xf numFmtId="43" fontId="7" fillId="0" borderId="0" xfId="45" applyFont="1" applyAlignment="1">
      <alignment horizontal="center" vertical="center" readingOrder="1"/>
    </xf>
    <xf numFmtId="43" fontId="7" fillId="36" borderId="0" xfId="45" applyFont="1" applyFill="1" applyAlignment="1">
      <alignment horizontal="center" vertical="center" readingOrder="1"/>
    </xf>
    <xf numFmtId="0" fontId="6" fillId="36" borderId="16" xfId="0" applyFont="1" applyFill="1" applyBorder="1" applyAlignment="1">
      <alignment horizontal="center" readingOrder="1"/>
    </xf>
    <xf numFmtId="0" fontId="6" fillId="0" borderId="16" xfId="0" applyFont="1" applyBorder="1" applyAlignment="1">
      <alignment horizontal="center" readingOrder="1"/>
    </xf>
    <xf numFmtId="0" fontId="19" fillId="36" borderId="0" xfId="0" applyFont="1" applyFill="1" applyAlignment="1">
      <alignment horizontal="left" vertical="center" wrapText="1" readingOrder="1"/>
    </xf>
    <xf numFmtId="0" fontId="6" fillId="36" borderId="11" xfId="0" applyFont="1" applyFill="1" applyBorder="1" applyAlignment="1">
      <alignment horizontal="center" readingOrder="1"/>
    </xf>
    <xf numFmtId="0" fontId="13" fillId="0" borderId="0" xfId="0" applyFont="1" applyAlignment="1">
      <alignment horizontal="left" readingOrder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28125" style="2" customWidth="1"/>
    <col min="2" max="2" width="17.57421875" style="2" customWidth="1"/>
    <col min="3" max="3" width="2.7109375" style="2" customWidth="1"/>
    <col min="4" max="4" width="17.57421875" style="2" customWidth="1"/>
    <col min="5" max="5" width="6.7109375" style="84" bestFit="1" customWidth="1"/>
    <col min="6" max="6" width="6.7109375" style="2" bestFit="1" customWidth="1"/>
    <col min="7" max="16384" width="9.140625" style="2" customWidth="1"/>
  </cols>
  <sheetData>
    <row r="1" spans="1:6" ht="26.25" thickBot="1">
      <c r="A1" s="49" t="s">
        <v>35</v>
      </c>
      <c r="B1" s="1"/>
      <c r="C1" s="1"/>
      <c r="D1" s="1"/>
      <c r="F1" s="1"/>
    </row>
    <row r="2" spans="1:4" ht="16.5" thickBot="1">
      <c r="A2" s="46" t="s">
        <v>97</v>
      </c>
      <c r="B2" s="47" t="s">
        <v>66</v>
      </c>
      <c r="C2" s="47"/>
      <c r="D2" s="48" t="s">
        <v>65</v>
      </c>
    </row>
    <row r="3" spans="1:4" ht="15.75">
      <c r="A3" s="3"/>
      <c r="B3" s="3"/>
      <c r="C3" s="3"/>
      <c r="D3" s="3"/>
    </row>
    <row r="4" spans="1:11" ht="15.75">
      <c r="A4" s="3" t="s">
        <v>24</v>
      </c>
      <c r="B4" s="4">
        <v>1000</v>
      </c>
      <c r="C4" s="4"/>
      <c r="D4" s="4">
        <f>B4-150+100</f>
        <v>950</v>
      </c>
      <c r="E4" s="84" t="s">
        <v>105</v>
      </c>
      <c r="F4" s="11"/>
      <c r="G4" s="11"/>
      <c r="H4" s="11"/>
      <c r="I4" s="11"/>
      <c r="J4" s="11"/>
      <c r="K4" s="11"/>
    </row>
    <row r="5" spans="1:11" ht="16.5" thickBot="1">
      <c r="A5" s="3" t="s">
        <v>25</v>
      </c>
      <c r="B5" s="6">
        <v>500</v>
      </c>
      <c r="C5" s="4"/>
      <c r="D5" s="6">
        <f>B5-100-60</f>
        <v>340</v>
      </c>
      <c r="E5" s="84" t="s">
        <v>134</v>
      </c>
      <c r="F5" s="11"/>
      <c r="G5" s="11"/>
      <c r="H5" s="11"/>
      <c r="I5" s="11"/>
      <c r="J5" s="11"/>
      <c r="K5" s="11"/>
    </row>
    <row r="6" spans="1:4" ht="15.75">
      <c r="A6" s="9" t="s">
        <v>62</v>
      </c>
      <c r="B6" s="8">
        <f>SUM(B4:B5)</f>
        <v>1500</v>
      </c>
      <c r="C6" s="8"/>
      <c r="D6" s="8">
        <f>SUM(D4:D5)</f>
        <v>1290</v>
      </c>
    </row>
    <row r="7" spans="1:4" ht="15.75">
      <c r="A7" s="3"/>
      <c r="B7" s="4"/>
      <c r="C7" s="4"/>
      <c r="D7" s="4"/>
    </row>
    <row r="8" spans="1:4" ht="15.75">
      <c r="A8" s="3" t="s">
        <v>44</v>
      </c>
      <c r="B8" s="4">
        <v>400</v>
      </c>
      <c r="C8" s="4"/>
      <c r="D8" s="4">
        <f>'Conto Economico'!B5</f>
        <v>350</v>
      </c>
    </row>
    <row r="9" spans="1:6" ht="15.75">
      <c r="A9" s="3" t="s">
        <v>26</v>
      </c>
      <c r="B9" s="4">
        <v>410</v>
      </c>
      <c r="C9" s="4"/>
      <c r="D9" s="4">
        <v>650</v>
      </c>
      <c r="F9" s="83"/>
    </row>
    <row r="10" spans="1:4" ht="16.5" thickBot="1">
      <c r="A10" s="3" t="s">
        <v>27</v>
      </c>
      <c r="B10" s="6">
        <v>200</v>
      </c>
      <c r="C10" s="4"/>
      <c r="D10" s="6">
        <v>450</v>
      </c>
    </row>
    <row r="11" spans="1:4" ht="15.75">
      <c r="A11" s="9" t="s">
        <v>63</v>
      </c>
      <c r="B11" s="8">
        <f>SUM(B8:B10)</f>
        <v>1010</v>
      </c>
      <c r="C11" s="8"/>
      <c r="D11" s="8">
        <f>SUM(D8:D10)</f>
        <v>1450</v>
      </c>
    </row>
    <row r="12" spans="1:4" ht="16.5" thickBot="1">
      <c r="A12" s="3"/>
      <c r="B12" s="4"/>
      <c r="C12" s="4"/>
      <c r="D12" s="4"/>
    </row>
    <row r="13" spans="1:4" ht="16.5" thickBot="1">
      <c r="A13" s="43" t="s">
        <v>33</v>
      </c>
      <c r="B13" s="44">
        <f>B6+B11</f>
        <v>2510</v>
      </c>
      <c r="C13" s="44"/>
      <c r="D13" s="45">
        <f>D6+D11</f>
        <v>2740</v>
      </c>
    </row>
    <row r="14" spans="1:4" ht="15.75">
      <c r="A14" s="3"/>
      <c r="B14" s="3"/>
      <c r="C14" s="3"/>
      <c r="D14" s="3"/>
    </row>
    <row r="15" spans="1:4" ht="16.5" thickBot="1">
      <c r="A15" s="3"/>
      <c r="B15" s="3"/>
      <c r="C15" s="3"/>
      <c r="D15" s="3"/>
    </row>
    <row r="16" spans="1:4" ht="16.5" thickBot="1">
      <c r="A16" s="46" t="s">
        <v>98</v>
      </c>
      <c r="B16" s="47" t="s">
        <v>66</v>
      </c>
      <c r="C16" s="47"/>
      <c r="D16" s="48" t="s">
        <v>65</v>
      </c>
    </row>
    <row r="17" spans="1:4" ht="15.75">
      <c r="A17" s="3"/>
      <c r="B17" s="3"/>
      <c r="C17" s="3"/>
      <c r="D17" s="3"/>
    </row>
    <row r="18" spans="1:5" ht="15.75">
      <c r="A18" s="3" t="s">
        <v>28</v>
      </c>
      <c r="B18" s="4">
        <v>500</v>
      </c>
      <c r="C18" s="4"/>
      <c r="D18" s="4">
        <v>800</v>
      </c>
      <c r="E18" s="84" t="s">
        <v>106</v>
      </c>
    </row>
    <row r="19" spans="1:4" ht="15.75">
      <c r="A19" s="3" t="s">
        <v>29</v>
      </c>
      <c r="B19" s="4">
        <v>260</v>
      </c>
      <c r="C19" s="4"/>
      <c r="D19" s="4">
        <v>260</v>
      </c>
    </row>
    <row r="20" spans="1:5" ht="16.5" thickBot="1">
      <c r="A20" s="3" t="s">
        <v>0</v>
      </c>
      <c r="B20" s="6">
        <v>55</v>
      </c>
      <c r="C20" s="4"/>
      <c r="D20" s="6">
        <f>'Conto Economico'!B32</f>
        <v>100</v>
      </c>
      <c r="E20" s="84" t="s">
        <v>104</v>
      </c>
    </row>
    <row r="21" spans="1:4" ht="15.75">
      <c r="A21" s="7" t="s">
        <v>64</v>
      </c>
      <c r="B21" s="8">
        <f>SUM(B18:B20)</f>
        <v>815</v>
      </c>
      <c r="C21" s="8"/>
      <c r="D21" s="8">
        <f>SUM(D18:D20)</f>
        <v>1160</v>
      </c>
    </row>
    <row r="22" spans="1:4" ht="15.75">
      <c r="A22" s="3"/>
      <c r="B22" s="4"/>
      <c r="C22" s="4"/>
      <c r="D22" s="4"/>
    </row>
    <row r="23" spans="1:5" ht="15.75">
      <c r="A23" s="7" t="s">
        <v>30</v>
      </c>
      <c r="B23" s="8">
        <v>300</v>
      </c>
      <c r="C23" s="8"/>
      <c r="D23" s="8">
        <f>B23+'Conto Economico'!B14</f>
        <v>340</v>
      </c>
      <c r="E23" s="84" t="s">
        <v>107</v>
      </c>
    </row>
    <row r="25" spans="1:5" ht="15.75">
      <c r="A25" s="3" t="s">
        <v>109</v>
      </c>
      <c r="B25" s="4">
        <v>400</v>
      </c>
      <c r="C25" s="4"/>
      <c r="D25" s="4">
        <f>B25-50+150</f>
        <v>500</v>
      </c>
      <c r="E25" s="84" t="s">
        <v>108</v>
      </c>
    </row>
    <row r="26" spans="1:4" ht="15.75">
      <c r="A26" s="3" t="s">
        <v>39</v>
      </c>
      <c r="B26" s="4">
        <v>60</v>
      </c>
      <c r="C26" s="4"/>
      <c r="D26" s="4">
        <v>120</v>
      </c>
    </row>
    <row r="27" spans="1:4" ht="15.75">
      <c r="A27" s="3" t="s">
        <v>31</v>
      </c>
      <c r="B27" s="4">
        <v>365</v>
      </c>
      <c r="C27" s="4"/>
      <c r="D27" s="4">
        <v>270</v>
      </c>
    </row>
    <row r="28" spans="1:4" ht="16.5" thickBot="1">
      <c r="A28" s="3" t="s">
        <v>32</v>
      </c>
      <c r="B28" s="6">
        <v>570</v>
      </c>
      <c r="C28" s="4"/>
      <c r="D28" s="6">
        <v>350</v>
      </c>
    </row>
    <row r="29" spans="1:4" ht="15.75">
      <c r="A29" s="9" t="s">
        <v>63</v>
      </c>
      <c r="B29" s="8">
        <f>SUM(B25:B28)</f>
        <v>1395</v>
      </c>
      <c r="C29" s="8"/>
      <c r="D29" s="8">
        <f>SUM(D25:D28)</f>
        <v>1240</v>
      </c>
    </row>
    <row r="30" ht="13.5" thickBot="1"/>
    <row r="31" spans="1:4" ht="16.5" thickBot="1">
      <c r="A31" s="43" t="s">
        <v>34</v>
      </c>
      <c r="B31" s="44">
        <f>B21+B23+B29</f>
        <v>2510</v>
      </c>
      <c r="C31" s="44"/>
      <c r="D31" s="45">
        <f>D21+D23+D29</f>
        <v>2740</v>
      </c>
    </row>
  </sheetData>
  <sheetProtection/>
  <printOptions/>
  <pageMargins left="0.4" right="0.5" top="0.57" bottom="1" header="0.3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PageLayoutView="0" workbookViewId="0" topLeftCell="A1">
      <selection activeCell="B27" sqref="B27"/>
    </sheetView>
  </sheetViews>
  <sheetFormatPr defaultColWidth="9.140625" defaultRowHeight="12.75"/>
  <cols>
    <col min="1" max="1" width="52.00390625" style="3" bestFit="1" customWidth="1"/>
    <col min="2" max="2" width="17.7109375" style="3" customWidth="1"/>
    <col min="3" max="3" width="26.7109375" style="3" bestFit="1" customWidth="1"/>
    <col min="4" max="5" width="9.140625" style="3" customWidth="1"/>
    <col min="6" max="6" width="27.140625" style="3" bestFit="1" customWidth="1"/>
    <col min="7" max="16384" width="9.140625" style="3" customWidth="1"/>
  </cols>
  <sheetData>
    <row r="1" spans="1:4" ht="25.5">
      <c r="A1" s="49" t="s">
        <v>67</v>
      </c>
      <c r="B1" s="12"/>
      <c r="C1" s="12"/>
      <c r="D1" s="12"/>
    </row>
    <row r="3" spans="1:2" ht="15.75">
      <c r="A3" s="7" t="s">
        <v>90</v>
      </c>
      <c r="B3" s="10" t="s">
        <v>65</v>
      </c>
    </row>
    <row r="4" spans="1:2" ht="15.75">
      <c r="A4" s="41" t="s">
        <v>43</v>
      </c>
      <c r="B4" s="4">
        <v>3000</v>
      </c>
    </row>
    <row r="5" spans="1:2" ht="15.75">
      <c r="A5" s="41" t="s">
        <v>46</v>
      </c>
      <c r="B5" s="4">
        <v>350</v>
      </c>
    </row>
    <row r="6" spans="1:2" ht="16.5" thickBot="1">
      <c r="A6" s="41" t="s">
        <v>70</v>
      </c>
      <c r="B6" s="6">
        <v>630</v>
      </c>
    </row>
    <row r="7" spans="1:2" ht="15.75">
      <c r="A7" s="7" t="s">
        <v>91</v>
      </c>
      <c r="B7" s="8">
        <f>SUM(B4:B6)</f>
        <v>3980</v>
      </c>
    </row>
    <row r="8" ht="10.5" customHeight="1">
      <c r="D8" s="4"/>
    </row>
    <row r="9" ht="15.75">
      <c r="A9" s="7" t="s">
        <v>92</v>
      </c>
    </row>
    <row r="10" spans="1:2" ht="15.75">
      <c r="A10" s="41" t="s">
        <v>36</v>
      </c>
      <c r="B10" s="4">
        <v>2600</v>
      </c>
    </row>
    <row r="11" spans="1:2" ht="15.75">
      <c r="A11" s="41" t="s">
        <v>45</v>
      </c>
      <c r="B11" s="4">
        <v>140</v>
      </c>
    </row>
    <row r="12" spans="1:2" ht="15.75">
      <c r="A12" s="41" t="s">
        <v>47</v>
      </c>
      <c r="B12" s="4">
        <v>380</v>
      </c>
    </row>
    <row r="13" spans="1:2" ht="15.75">
      <c r="A13" s="41" t="s">
        <v>37</v>
      </c>
      <c r="B13" s="4">
        <v>420</v>
      </c>
    </row>
    <row r="14" spans="1:2" ht="15.75">
      <c r="A14" s="41" t="s">
        <v>41</v>
      </c>
      <c r="B14" s="4">
        <v>40</v>
      </c>
    </row>
    <row r="15" spans="1:2" ht="15.75">
      <c r="A15" s="41" t="s">
        <v>49</v>
      </c>
      <c r="B15" s="4">
        <v>150</v>
      </c>
    </row>
    <row r="16" spans="1:2" ht="16.5" thickBot="1">
      <c r="A16" s="41" t="s">
        <v>48</v>
      </c>
      <c r="B16" s="6">
        <v>100</v>
      </c>
    </row>
    <row r="17" spans="1:2" ht="15.75">
      <c r="A17" s="7" t="s">
        <v>93</v>
      </c>
      <c r="B17" s="8">
        <f>SUM(B10:B16)</f>
        <v>3830</v>
      </c>
    </row>
    <row r="18" spans="1:2" ht="8.25" customHeight="1">
      <c r="A18" s="7"/>
      <c r="B18" s="8"/>
    </row>
    <row r="19" spans="1:2" ht="15.75">
      <c r="A19" s="7" t="s">
        <v>68</v>
      </c>
      <c r="B19" s="13">
        <f>B7-B17</f>
        <v>150</v>
      </c>
    </row>
    <row r="20" spans="1:2" ht="21.75" customHeight="1">
      <c r="A20" s="7" t="s">
        <v>94</v>
      </c>
      <c r="B20" s="13"/>
    </row>
    <row r="21" spans="1:2" ht="15.75">
      <c r="A21" s="41" t="s">
        <v>38</v>
      </c>
      <c r="B21" s="4">
        <v>20</v>
      </c>
    </row>
    <row r="22" spans="1:2" ht="8.25" customHeight="1">
      <c r="A22" s="7"/>
      <c r="B22" s="8"/>
    </row>
    <row r="23" spans="1:2" ht="15.75">
      <c r="A23" s="7" t="s">
        <v>96</v>
      </c>
      <c r="B23" s="4">
        <v>0</v>
      </c>
    </row>
    <row r="24" spans="1:2" ht="8.25" customHeight="1">
      <c r="A24" s="7"/>
      <c r="B24" s="8"/>
    </row>
    <row r="25" spans="1:2" ht="15.75">
      <c r="A25" s="7" t="s">
        <v>95</v>
      </c>
      <c r="B25" s="4"/>
    </row>
    <row r="26" spans="1:2" ht="15.75">
      <c r="A26" s="41" t="s">
        <v>42</v>
      </c>
      <c r="B26" s="4">
        <v>20</v>
      </c>
    </row>
    <row r="27" spans="1:2" ht="15.75">
      <c r="A27" s="41" t="s">
        <v>74</v>
      </c>
      <c r="B27" s="4"/>
    </row>
    <row r="28" spans="1:2" ht="8.25" customHeight="1">
      <c r="A28" s="7"/>
      <c r="B28" s="8"/>
    </row>
    <row r="29" spans="1:2" ht="15.75">
      <c r="A29" s="7" t="s">
        <v>69</v>
      </c>
      <c r="B29" s="13">
        <f>B19-B21+B26-B27</f>
        <v>150</v>
      </c>
    </row>
    <row r="30" spans="1:2" ht="16.5" thickBot="1">
      <c r="A30" s="3" t="s">
        <v>40</v>
      </c>
      <c r="B30" s="6">
        <v>50</v>
      </c>
    </row>
    <row r="31" ht="8.25" customHeight="1">
      <c r="B31" s="4"/>
    </row>
    <row r="32" spans="1:2" ht="16.5" thickBot="1">
      <c r="A32" s="7" t="s">
        <v>0</v>
      </c>
      <c r="B32" s="42">
        <f>B29-B30</f>
        <v>100</v>
      </c>
    </row>
    <row r="33" ht="16.5" thickTop="1"/>
    <row r="40" ht="15.75">
      <c r="B4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3">
      <selection activeCell="C24" sqref="C24:D31"/>
    </sheetView>
  </sheetViews>
  <sheetFormatPr defaultColWidth="9.140625" defaultRowHeight="12.75"/>
  <cols>
    <col min="1" max="1" width="3.421875" style="15" customWidth="1"/>
    <col min="2" max="2" width="70.7109375" style="15" bestFit="1" customWidth="1"/>
    <col min="3" max="3" width="13.00390625" style="62" customWidth="1"/>
    <col min="4" max="4" width="13.00390625" style="61" customWidth="1"/>
    <col min="5" max="5" width="3.57421875" style="29" customWidth="1"/>
    <col min="6" max="6" width="69.00390625" style="15" bestFit="1" customWidth="1"/>
    <col min="7" max="7" width="12.57421875" style="15" customWidth="1"/>
    <col min="8" max="16384" width="9.140625" style="15" customWidth="1"/>
  </cols>
  <sheetData>
    <row r="1" spans="2:4" ht="25.5">
      <c r="B1" s="86" t="s">
        <v>16</v>
      </c>
      <c r="C1" s="86"/>
      <c r="D1" s="86"/>
    </row>
    <row r="2" spans="2:4" ht="18.75">
      <c r="B2" s="87" t="s">
        <v>18</v>
      </c>
      <c r="C2" s="87"/>
      <c r="D2" s="87"/>
    </row>
    <row r="3" spans="2:4" ht="18.75">
      <c r="B3" s="87" t="s">
        <v>19</v>
      </c>
      <c r="C3" s="87"/>
      <c r="D3" s="87"/>
    </row>
    <row r="4" spans="2:4" ht="3" customHeight="1">
      <c r="B4" s="22"/>
      <c r="C4" s="60"/>
      <c r="D4" s="60"/>
    </row>
    <row r="5" spans="1:3" ht="15.75">
      <c r="A5" s="72"/>
      <c r="B5" s="14"/>
      <c r="C5" s="61"/>
    </row>
    <row r="6" spans="1:7" ht="15.75">
      <c r="A6" s="88" t="s">
        <v>76</v>
      </c>
      <c r="B6" s="24" t="s">
        <v>50</v>
      </c>
      <c r="D6" s="63" t="s">
        <v>65</v>
      </c>
      <c r="E6" s="35"/>
      <c r="F6" s="28" t="s">
        <v>23</v>
      </c>
      <c r="G6" s="10" t="s">
        <v>65</v>
      </c>
    </row>
    <row r="7" spans="1:7" ht="15.75">
      <c r="A7" s="88"/>
      <c r="B7" s="15" t="s">
        <v>51</v>
      </c>
      <c r="D7" s="61">
        <f>'Conto Economico'!B4</f>
        <v>3000</v>
      </c>
      <c r="E7" s="36"/>
      <c r="F7" s="29" t="s">
        <v>0</v>
      </c>
      <c r="G7" s="30">
        <f>'Stato Patrimoniale'!D20</f>
        <v>100</v>
      </c>
    </row>
    <row r="8" spans="1:5" ht="15.75">
      <c r="A8" s="88"/>
      <c r="B8" s="15" t="s">
        <v>52</v>
      </c>
      <c r="D8" s="61">
        <f>'Conto Economico'!B5</f>
        <v>350</v>
      </c>
      <c r="E8" s="36"/>
    </row>
    <row r="9" spans="1:7" ht="15.75">
      <c r="A9" s="88"/>
      <c r="B9" s="15" t="s">
        <v>53</v>
      </c>
      <c r="D9" s="61">
        <f>'Conto Economico'!B6</f>
        <v>630</v>
      </c>
      <c r="E9" s="36"/>
      <c r="F9" s="31" t="s">
        <v>1</v>
      </c>
      <c r="G9" s="30">
        <f>'Conto Economico'!B15+'Conto Economico'!B16</f>
        <v>250</v>
      </c>
    </row>
    <row r="10" spans="1:5" ht="15.75">
      <c r="A10" s="88"/>
      <c r="B10" s="15" t="s">
        <v>54</v>
      </c>
      <c r="D10" s="61">
        <f>-'Conto Economico'!B10</f>
        <v>-2600</v>
      </c>
      <c r="E10" s="36"/>
    </row>
    <row r="11" spans="1:7" ht="15.75">
      <c r="A11" s="88"/>
      <c r="B11" s="15" t="s">
        <v>55</v>
      </c>
      <c r="D11" s="61">
        <f>-'Conto Economico'!B13</f>
        <v>-420</v>
      </c>
      <c r="E11" s="36"/>
      <c r="F11" s="31" t="s">
        <v>2</v>
      </c>
      <c r="G11" s="30">
        <f>'Conto Economico'!B14</f>
        <v>40</v>
      </c>
    </row>
    <row r="12" spans="1:5" ht="15.75">
      <c r="A12" s="88"/>
      <c r="B12" s="15" t="s">
        <v>56</v>
      </c>
      <c r="D12" s="61">
        <f>-'Conto Economico'!B12</f>
        <v>-380</v>
      </c>
      <c r="E12" s="36"/>
    </row>
    <row r="13" spans="1:7" ht="15.75">
      <c r="A13" s="88"/>
      <c r="B13" s="15" t="s">
        <v>57</v>
      </c>
      <c r="D13" s="61">
        <f>-'Conto Economico'!B21</f>
        <v>-20</v>
      </c>
      <c r="E13" s="36"/>
      <c r="F13" s="31" t="s">
        <v>3</v>
      </c>
      <c r="G13" s="32"/>
    </row>
    <row r="14" spans="1:5" ht="15.75">
      <c r="A14" s="88"/>
      <c r="B14" s="15" t="s">
        <v>58</v>
      </c>
      <c r="D14" s="61">
        <f>-'Conto Economico'!B30</f>
        <v>-50</v>
      </c>
      <c r="E14" s="36"/>
    </row>
    <row r="15" spans="1:8" ht="16.5" thickBot="1">
      <c r="A15" s="88"/>
      <c r="B15" s="3" t="s">
        <v>59</v>
      </c>
      <c r="D15" s="64">
        <f>-'Conto Economico'!B11</f>
        <v>-140</v>
      </c>
      <c r="E15" s="36"/>
      <c r="F15" s="27" t="s">
        <v>4</v>
      </c>
      <c r="G15" s="33">
        <f>-'Conto Economico'!B26</f>
        <v>-20</v>
      </c>
      <c r="H15" s="10"/>
    </row>
    <row r="16" spans="1:7" ht="15.75">
      <c r="A16" s="88"/>
      <c r="B16" s="25" t="s">
        <v>5</v>
      </c>
      <c r="D16" s="65">
        <f>SUM(D7:D15)</f>
        <v>370</v>
      </c>
      <c r="E16" s="36"/>
      <c r="F16" s="25" t="s">
        <v>5</v>
      </c>
      <c r="G16" s="19">
        <f>SUM(G7:G15)</f>
        <v>370</v>
      </c>
    </row>
    <row r="17" ht="36.75" customHeight="1">
      <c r="A17" s="88"/>
    </row>
    <row r="18" spans="1:3" ht="15.75">
      <c r="A18" s="88"/>
      <c r="B18" s="17" t="s">
        <v>8</v>
      </c>
      <c r="C18" s="62">
        <v>80</v>
      </c>
    </row>
    <row r="19" spans="1:3" ht="15.75">
      <c r="A19" s="88"/>
      <c r="B19" s="17" t="s">
        <v>9</v>
      </c>
      <c r="C19" s="62">
        <v>150</v>
      </c>
    </row>
    <row r="20" spans="1:5" ht="16.5" thickBot="1">
      <c r="A20" s="88"/>
      <c r="B20" s="40" t="s">
        <v>10</v>
      </c>
      <c r="C20" s="66">
        <v>300</v>
      </c>
      <c r="D20" s="64">
        <f>SUM(C18:C20)</f>
        <v>530</v>
      </c>
      <c r="E20" s="5"/>
    </row>
    <row r="21" spans="1:5" ht="15.75">
      <c r="A21" s="88"/>
      <c r="B21" s="9" t="s">
        <v>20</v>
      </c>
      <c r="D21" s="67">
        <f>SUM(C17:C20)</f>
        <v>530</v>
      </c>
      <c r="E21" s="34"/>
    </row>
    <row r="22" ht="2.25" customHeight="1">
      <c r="A22" s="72"/>
    </row>
    <row r="24" spans="1:3" ht="15.75" customHeight="1">
      <c r="A24" s="85" t="s">
        <v>71</v>
      </c>
      <c r="B24" s="17" t="s">
        <v>11</v>
      </c>
      <c r="C24" s="62">
        <v>-100</v>
      </c>
    </row>
    <row r="25" spans="1:2" ht="15.75" customHeight="1">
      <c r="A25" s="85"/>
      <c r="B25" s="17"/>
    </row>
    <row r="26" spans="1:3" ht="15.75">
      <c r="A26" s="85"/>
      <c r="B26" s="17" t="s">
        <v>17</v>
      </c>
      <c r="C26" s="62">
        <v>-50</v>
      </c>
    </row>
    <row r="27" spans="1:2" ht="15.75">
      <c r="A27" s="85"/>
      <c r="B27" s="17"/>
    </row>
    <row r="28" spans="1:3" ht="15.75">
      <c r="A28" s="85"/>
      <c r="B28" s="17" t="s">
        <v>12</v>
      </c>
      <c r="C28" s="62">
        <v>-55</v>
      </c>
    </row>
    <row r="29" spans="1:2" ht="15.75">
      <c r="A29" s="85"/>
      <c r="B29" s="17"/>
    </row>
    <row r="30" spans="1:5" ht="16.5" thickBot="1">
      <c r="A30" s="85"/>
      <c r="B30" s="40" t="s">
        <v>13</v>
      </c>
      <c r="C30" s="66"/>
      <c r="D30" s="64"/>
      <c r="E30" s="5"/>
    </row>
    <row r="31" spans="1:5" ht="15.75">
      <c r="A31" s="85"/>
      <c r="B31" s="9" t="s">
        <v>60</v>
      </c>
      <c r="D31" s="68">
        <f>SUM(C24:C30)</f>
        <v>-205</v>
      </c>
      <c r="E31" s="37"/>
    </row>
    <row r="32" ht="16.5" thickBot="1"/>
    <row r="33" spans="2:5" ht="16.5" thickBot="1">
      <c r="B33" s="23" t="s">
        <v>61</v>
      </c>
      <c r="C33" s="69"/>
      <c r="D33" s="70">
        <f>D16+D21+D31</f>
        <v>695</v>
      </c>
      <c r="E33" s="38"/>
    </row>
    <row r="36" ht="15.75">
      <c r="B36" s="20" t="s">
        <v>22</v>
      </c>
    </row>
    <row r="37" ht="15.75">
      <c r="B37" s="17" t="s">
        <v>72</v>
      </c>
    </row>
    <row r="38" spans="2:5" ht="15.75">
      <c r="B38" s="17" t="s">
        <v>73</v>
      </c>
      <c r="D38" s="61">
        <f>'Stato Patrimoniale'!D10-'Stato Patrimoniale'!B10</f>
        <v>250</v>
      </c>
      <c r="E38" s="36"/>
    </row>
    <row r="39" spans="2:5" ht="15.75">
      <c r="B39" s="21" t="s">
        <v>78</v>
      </c>
      <c r="D39" s="61">
        <f>'Stato Patrimoniale'!D9-'Stato Patrimoniale'!B9</f>
        <v>240</v>
      </c>
      <c r="E39" s="36"/>
    </row>
    <row r="40" ht="15.75">
      <c r="B40" s="21" t="s">
        <v>79</v>
      </c>
    </row>
    <row r="41" ht="15.75">
      <c r="B41" s="21"/>
    </row>
    <row r="42" spans="2:5" ht="15.75">
      <c r="B42" s="21" t="s">
        <v>80</v>
      </c>
      <c r="D42" s="61">
        <f>'Stato Patrimoniale'!D8-'Stato Patrimoniale'!B8</f>
        <v>-50</v>
      </c>
      <c r="E42" s="36"/>
    </row>
    <row r="43" ht="15.75">
      <c r="B43" s="21" t="s">
        <v>81</v>
      </c>
    </row>
    <row r="45" spans="2:5" ht="15.75">
      <c r="B45" s="21" t="s">
        <v>82</v>
      </c>
      <c r="D45" s="61">
        <f>-('Stato Patrimoniale'!D27-'Stato Patrimoniale'!B27)</f>
        <v>95</v>
      </c>
      <c r="E45" s="36"/>
    </row>
    <row r="46" spans="2:5" ht="15.75">
      <c r="B46" s="21" t="s">
        <v>83</v>
      </c>
      <c r="D46" s="61">
        <f>-('Stato Patrimoniale'!D26-'Stato Patrimoniale'!B26)</f>
        <v>-60</v>
      </c>
      <c r="E46" s="36"/>
    </row>
    <row r="47" spans="2:5" ht="16.5" thickBot="1">
      <c r="B47" s="18" t="s">
        <v>84</v>
      </c>
      <c r="C47" s="71"/>
      <c r="D47" s="64">
        <f>-('Stato Patrimoniale'!D28-'Stato Patrimoniale'!B28)</f>
        <v>220</v>
      </c>
      <c r="E47" s="39"/>
    </row>
    <row r="48" spans="2:5" ht="16.5" thickBot="1">
      <c r="B48" s="23" t="s">
        <v>21</v>
      </c>
      <c r="C48" s="69"/>
      <c r="D48" s="70">
        <f>SUM(D38:D47)</f>
        <v>695</v>
      </c>
      <c r="E48" s="38"/>
    </row>
    <row r="50" ht="15.75">
      <c r="B50" s="21"/>
    </row>
    <row r="51" ht="15.75">
      <c r="B51" s="21"/>
    </row>
    <row r="53" spans="2:3" ht="15.75">
      <c r="B53" s="14"/>
      <c r="C53" s="61"/>
    </row>
    <row r="54" spans="2:3" ht="15.75">
      <c r="B54" s="14"/>
      <c r="C54" s="61"/>
    </row>
    <row r="55" spans="2:3" ht="15.75">
      <c r="B55" s="14"/>
      <c r="C55" s="61"/>
    </row>
    <row r="56" spans="2:3" ht="15.75">
      <c r="B56" s="14"/>
      <c r="C56" s="61"/>
    </row>
    <row r="57" ht="15.75">
      <c r="C57" s="61"/>
    </row>
    <row r="58" ht="15.75">
      <c r="C58" s="61"/>
    </row>
    <row r="59" ht="15.75">
      <c r="C59" s="61"/>
    </row>
  </sheetData>
  <sheetProtection/>
  <mergeCells count="5">
    <mergeCell ref="A24:A31"/>
    <mergeCell ref="B1:D1"/>
    <mergeCell ref="B2:D2"/>
    <mergeCell ref="B3:D3"/>
    <mergeCell ref="A6:A21"/>
  </mergeCells>
  <printOptions/>
  <pageMargins left="0.28" right="0.43" top="0.36" bottom="1" header="0.17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4.421875" style="15" customWidth="1"/>
    <col min="2" max="2" width="66.57421875" style="15" bestFit="1" customWidth="1"/>
    <col min="3" max="4" width="9.140625" style="50" customWidth="1"/>
    <col min="5" max="16384" width="9.140625" style="15" customWidth="1"/>
  </cols>
  <sheetData>
    <row r="1" spans="2:4" s="26" customFormat="1" ht="25.5">
      <c r="B1" s="86" t="s">
        <v>16</v>
      </c>
      <c r="C1" s="86"/>
      <c r="D1" s="86"/>
    </row>
    <row r="2" spans="2:4" ht="15.75">
      <c r="B2" s="90" t="s">
        <v>15</v>
      </c>
      <c r="C2" s="90"/>
      <c r="D2" s="90"/>
    </row>
    <row r="3" spans="2:4" ht="15.75">
      <c r="B3" s="90" t="s">
        <v>14</v>
      </c>
      <c r="C3" s="90"/>
      <c r="D3" s="90"/>
    </row>
    <row r="5" spans="1:4" ht="15.75">
      <c r="A5" s="91" t="s">
        <v>75</v>
      </c>
      <c r="B5" s="20" t="s">
        <v>23</v>
      </c>
      <c r="D5" s="51" t="s">
        <v>65</v>
      </c>
    </row>
    <row r="6" spans="1:4" ht="15.75">
      <c r="A6" s="91"/>
      <c r="B6" s="15" t="s">
        <v>0</v>
      </c>
      <c r="D6" s="52">
        <f>'Stato Patrimoniale'!D20</f>
        <v>100</v>
      </c>
    </row>
    <row r="7" spans="1:4" ht="15.75">
      <c r="A7" s="91"/>
      <c r="B7" s="17" t="s">
        <v>1</v>
      </c>
      <c r="D7" s="52">
        <f>'Conto Economico'!B15+'Conto Economico'!B16</f>
        <v>250</v>
      </c>
    </row>
    <row r="8" spans="1:4" ht="15.75">
      <c r="A8" s="91"/>
      <c r="B8" s="17" t="s">
        <v>2</v>
      </c>
      <c r="D8" s="52">
        <f>'Conto Economico'!B14</f>
        <v>40</v>
      </c>
    </row>
    <row r="9" spans="1:4" ht="15.75">
      <c r="A9" s="91"/>
      <c r="B9" s="17" t="s">
        <v>3</v>
      </c>
      <c r="D9" s="53"/>
    </row>
    <row r="10" spans="1:4" ht="16.5" thickBot="1">
      <c r="A10" s="91"/>
      <c r="B10" s="40" t="s">
        <v>4</v>
      </c>
      <c r="D10" s="54">
        <f>-'Conto Economico'!B26</f>
        <v>-20</v>
      </c>
    </row>
    <row r="11" spans="1:4" ht="15.75">
      <c r="A11" s="91"/>
      <c r="B11" s="25" t="s">
        <v>135</v>
      </c>
      <c r="D11" s="55">
        <f>SUM(D6:D10)</f>
        <v>370</v>
      </c>
    </row>
    <row r="12" spans="1:3" ht="15.75">
      <c r="A12" s="91"/>
      <c r="B12" s="16"/>
      <c r="C12" s="52"/>
    </row>
    <row r="13" spans="1:3" ht="15.75">
      <c r="A13" s="91"/>
      <c r="B13" s="21" t="s">
        <v>101</v>
      </c>
      <c r="C13" s="50">
        <f>-('Stato Patrimoniale'!D9-'Stato Patrimoniale'!B9)</f>
        <v>-240</v>
      </c>
    </row>
    <row r="14" spans="1:2" ht="15.75">
      <c r="A14" s="91"/>
      <c r="B14" s="21" t="s">
        <v>102</v>
      </c>
    </row>
    <row r="15" spans="1:3" ht="15.75">
      <c r="A15" s="91"/>
      <c r="B15" s="21" t="s">
        <v>103</v>
      </c>
      <c r="C15" s="50">
        <f>-('Stato Patrimoniale'!D8-'Stato Patrimoniale'!B8)</f>
        <v>50</v>
      </c>
    </row>
    <row r="16" spans="1:2" ht="15.75">
      <c r="A16" s="91"/>
      <c r="B16" s="21" t="s">
        <v>6</v>
      </c>
    </row>
    <row r="17" spans="1:3" ht="15.75">
      <c r="A17" s="91"/>
      <c r="B17" s="21" t="s">
        <v>99</v>
      </c>
      <c r="C17" s="50">
        <f>'Stato Patrimoniale'!D27-'Stato Patrimoniale'!B27</f>
        <v>-95</v>
      </c>
    </row>
    <row r="18" spans="1:4" ht="16.5" thickBot="1">
      <c r="A18" s="91"/>
      <c r="B18" s="21" t="s">
        <v>100</v>
      </c>
      <c r="C18" s="56">
        <f>'Stato Patrimoniale'!D26-'Stato Patrimoniale'!B26</f>
        <v>60</v>
      </c>
      <c r="D18" s="56">
        <f>SUM(C13:C18)</f>
        <v>-225</v>
      </c>
    </row>
    <row r="19" spans="1:4" ht="15.75">
      <c r="A19" s="91"/>
      <c r="B19" s="25" t="s">
        <v>7</v>
      </c>
      <c r="D19" s="57">
        <f>SUM(C13:C18)+D11</f>
        <v>145</v>
      </c>
    </row>
    <row r="20" ht="15.75">
      <c r="A20" s="91"/>
    </row>
    <row r="21" spans="1:3" ht="15.75">
      <c r="A21" s="91"/>
      <c r="B21" s="17" t="s">
        <v>8</v>
      </c>
      <c r="C21" s="52">
        <v>80</v>
      </c>
    </row>
    <row r="22" spans="1:3" ht="15.75">
      <c r="A22" s="91"/>
      <c r="B22" s="17" t="s">
        <v>9</v>
      </c>
      <c r="C22" s="52">
        <v>150</v>
      </c>
    </row>
    <row r="23" spans="1:4" ht="16.5" thickBot="1">
      <c r="A23" s="91"/>
      <c r="B23" s="40" t="s">
        <v>10</v>
      </c>
      <c r="C23" s="54">
        <v>300</v>
      </c>
      <c r="D23" s="56">
        <f>SUM(C21:C23)</f>
        <v>530</v>
      </c>
    </row>
    <row r="24" spans="1:4" ht="15.75">
      <c r="A24" s="91"/>
      <c r="B24" s="9" t="s">
        <v>85</v>
      </c>
      <c r="C24" s="52"/>
      <c r="D24" s="55">
        <f>D19+D23</f>
        <v>675</v>
      </c>
    </row>
    <row r="27" spans="1:3" ht="15.75">
      <c r="A27" s="89" t="s">
        <v>77</v>
      </c>
      <c r="B27" s="17" t="s">
        <v>11</v>
      </c>
      <c r="C27" s="52">
        <v>-100</v>
      </c>
    </row>
    <row r="28" spans="1:3" ht="15.75">
      <c r="A28" s="89"/>
      <c r="B28" s="17"/>
      <c r="C28" s="52"/>
    </row>
    <row r="29" spans="1:3" ht="15.75">
      <c r="A29" s="89"/>
      <c r="B29" s="17" t="s">
        <v>17</v>
      </c>
      <c r="C29" s="52">
        <v>-50</v>
      </c>
    </row>
    <row r="30" spans="1:3" ht="15.75">
      <c r="A30" s="89"/>
      <c r="B30" s="17"/>
      <c r="C30" s="52"/>
    </row>
    <row r="31" spans="1:3" ht="15.75">
      <c r="A31" s="89"/>
      <c r="B31" s="17" t="s">
        <v>12</v>
      </c>
      <c r="C31" s="52">
        <v>-55</v>
      </c>
    </row>
    <row r="32" spans="1:3" ht="15.75">
      <c r="A32" s="89"/>
      <c r="B32" s="17"/>
      <c r="C32" s="52"/>
    </row>
    <row r="33" spans="1:4" ht="16.5" thickBot="1">
      <c r="A33" s="89"/>
      <c r="B33" s="40" t="s">
        <v>13</v>
      </c>
      <c r="C33" s="54"/>
      <c r="D33" s="56"/>
    </row>
    <row r="34" spans="1:4" ht="15.75">
      <c r="A34" s="89"/>
      <c r="B34" s="9" t="s">
        <v>86</v>
      </c>
      <c r="C34" s="52"/>
      <c r="D34" s="57">
        <f>SUM(C27:C33)</f>
        <v>-205</v>
      </c>
    </row>
    <row r="35" ht="16.5" thickBot="1"/>
    <row r="36" spans="2:4" ht="16.5" thickBot="1">
      <c r="B36" s="23" t="s">
        <v>89</v>
      </c>
      <c r="C36" s="58"/>
      <c r="D36" s="59">
        <f>D24+D34</f>
        <v>470</v>
      </c>
    </row>
    <row r="39" ht="15.75">
      <c r="B39" s="20" t="s">
        <v>87</v>
      </c>
    </row>
    <row r="40" ht="15.75">
      <c r="B40" s="17" t="s">
        <v>72</v>
      </c>
    </row>
    <row r="41" spans="2:4" ht="15.75">
      <c r="B41" s="17" t="s">
        <v>73</v>
      </c>
      <c r="D41" s="50">
        <f>'Stato Patrimoniale'!D10-'Stato Patrimoniale'!B10</f>
        <v>250</v>
      </c>
    </row>
    <row r="43" spans="2:4" ht="16.5" thickBot="1">
      <c r="B43" s="40" t="s">
        <v>84</v>
      </c>
      <c r="C43" s="54"/>
      <c r="D43" s="56">
        <f>'Stato Patrimoniale'!B28-'Stato Patrimoniale'!D28</f>
        <v>220</v>
      </c>
    </row>
    <row r="44" spans="2:4" ht="16.5" thickBot="1">
      <c r="B44" s="23" t="s">
        <v>88</v>
      </c>
      <c r="C44" s="58"/>
      <c r="D44" s="59">
        <f>D41+D43</f>
        <v>470</v>
      </c>
    </row>
  </sheetData>
  <sheetProtection/>
  <mergeCells count="5">
    <mergeCell ref="A27:A34"/>
    <mergeCell ref="B1:D1"/>
    <mergeCell ref="B2:D2"/>
    <mergeCell ref="B3:D3"/>
    <mergeCell ref="A5:A24"/>
  </mergeCells>
  <printOptions/>
  <pageMargins left="0.28" right="0.43" top="0.36" bottom="1" header="0.17" footer="0.5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4">
      <selection activeCell="E33" sqref="E33"/>
    </sheetView>
  </sheetViews>
  <sheetFormatPr defaultColWidth="9.140625" defaultRowHeight="12.75"/>
  <cols>
    <col min="1" max="1" width="3.28125" style="73" customWidth="1"/>
    <col min="2" max="2" width="27.8515625" style="73" customWidth="1"/>
    <col min="3" max="3" width="4.421875" style="73" customWidth="1"/>
    <col min="4" max="8" width="11.00390625" style="73" customWidth="1"/>
    <col min="9" max="9" width="4.421875" style="73" customWidth="1"/>
    <col min="10" max="10" width="11.8515625" style="74" bestFit="1" customWidth="1"/>
    <col min="11" max="11" width="4.421875" style="73" customWidth="1"/>
    <col min="12" max="12" width="9.140625" style="76" customWidth="1"/>
    <col min="13" max="16384" width="9.140625" style="73" customWidth="1"/>
  </cols>
  <sheetData>
    <row r="1" spans="1:2" ht="25.5">
      <c r="A1" s="102" t="s">
        <v>133</v>
      </c>
      <c r="B1" s="102"/>
    </row>
    <row r="3" spans="1:12" ht="15.75">
      <c r="A3" s="92" t="s">
        <v>111</v>
      </c>
      <c r="B3" s="95" t="s">
        <v>119</v>
      </c>
      <c r="C3" s="92" t="s">
        <v>112</v>
      </c>
      <c r="D3" s="93" t="s">
        <v>113</v>
      </c>
      <c r="E3" s="93"/>
      <c r="F3" s="93"/>
      <c r="G3" s="93"/>
      <c r="H3" s="93"/>
      <c r="I3" s="92" t="s">
        <v>112</v>
      </c>
      <c r="J3" s="75">
        <f>'Flussi di CCN'!D16</f>
        <v>370</v>
      </c>
      <c r="K3" s="92" t="s">
        <v>112</v>
      </c>
      <c r="L3" s="96">
        <f>J3/J4</f>
        <v>0.12333333333333334</v>
      </c>
    </row>
    <row r="4" spans="1:12" ht="15.75">
      <c r="A4" s="92"/>
      <c r="B4" s="95"/>
      <c r="C4" s="92"/>
      <c r="D4" s="99" t="s">
        <v>110</v>
      </c>
      <c r="E4" s="99"/>
      <c r="F4" s="99"/>
      <c r="G4" s="99"/>
      <c r="H4" s="99"/>
      <c r="I4" s="92"/>
      <c r="J4" s="74">
        <f>'Conto Economico'!B4</f>
        <v>3000</v>
      </c>
      <c r="K4" s="92"/>
      <c r="L4" s="96"/>
    </row>
    <row r="6" spans="1:12" ht="15.75">
      <c r="A6" s="94" t="s">
        <v>114</v>
      </c>
      <c r="B6" s="100" t="s">
        <v>118</v>
      </c>
      <c r="C6" s="94" t="s">
        <v>112</v>
      </c>
      <c r="D6" s="101" t="s">
        <v>7</v>
      </c>
      <c r="E6" s="101"/>
      <c r="F6" s="101"/>
      <c r="G6" s="101"/>
      <c r="H6" s="101"/>
      <c r="I6" s="94" t="s">
        <v>112</v>
      </c>
      <c r="J6" s="77">
        <f>'Flussi di liquidità'!D19</f>
        <v>145</v>
      </c>
      <c r="K6" s="94" t="s">
        <v>112</v>
      </c>
      <c r="L6" s="97">
        <f>J6/J7</f>
        <v>0.04833333333333333</v>
      </c>
    </row>
    <row r="7" spans="1:12" ht="15.75">
      <c r="A7" s="94"/>
      <c r="B7" s="100"/>
      <c r="C7" s="94"/>
      <c r="D7" s="98" t="s">
        <v>110</v>
      </c>
      <c r="E7" s="98"/>
      <c r="F7" s="98"/>
      <c r="G7" s="98"/>
      <c r="H7" s="98"/>
      <c r="I7" s="94"/>
      <c r="J7" s="78">
        <f>'Conto Economico'!B4</f>
        <v>3000</v>
      </c>
      <c r="K7" s="94"/>
      <c r="L7" s="97"/>
    </row>
    <row r="8" spans="1:12" ht="15.75">
      <c r="A8" s="79"/>
      <c r="B8" s="79"/>
      <c r="C8" s="79"/>
      <c r="D8" s="79"/>
      <c r="E8" s="79"/>
      <c r="F8" s="79"/>
      <c r="G8" s="79"/>
      <c r="H8" s="79"/>
      <c r="I8" s="79"/>
      <c r="J8" s="78"/>
      <c r="K8" s="79"/>
      <c r="L8" s="80"/>
    </row>
    <row r="9" spans="1:12" ht="15.75">
      <c r="A9" s="92" t="s">
        <v>116</v>
      </c>
      <c r="B9" s="95" t="s">
        <v>115</v>
      </c>
      <c r="C9" s="92" t="s">
        <v>112</v>
      </c>
      <c r="D9" s="93" t="s">
        <v>122</v>
      </c>
      <c r="E9" s="93"/>
      <c r="F9" s="93"/>
      <c r="G9" s="93"/>
      <c r="H9" s="93"/>
      <c r="I9" s="92" t="s">
        <v>112</v>
      </c>
      <c r="J9" s="75">
        <f>'Flussi di CCN'!D16</f>
        <v>370</v>
      </c>
      <c r="K9" s="92" t="s">
        <v>112</v>
      </c>
      <c r="L9" s="96">
        <f>J9/J10</f>
        <v>1.8048780487804879</v>
      </c>
    </row>
    <row r="10" spans="1:12" ht="15.75">
      <c r="A10" s="92"/>
      <c r="B10" s="95"/>
      <c r="C10" s="92"/>
      <c r="D10" s="99" t="s">
        <v>117</v>
      </c>
      <c r="E10" s="99"/>
      <c r="F10" s="99"/>
      <c r="G10" s="99"/>
      <c r="H10" s="99"/>
      <c r="I10" s="92"/>
      <c r="J10" s="74">
        <f>-'Flussi di CCN'!D31</f>
        <v>205</v>
      </c>
      <c r="K10" s="92"/>
      <c r="L10" s="96"/>
    </row>
    <row r="11" spans="10:12" ht="15.75">
      <c r="J11" s="73"/>
      <c r="L11" s="73"/>
    </row>
    <row r="12" spans="1:12" ht="15.75">
      <c r="A12" s="94" t="s">
        <v>116</v>
      </c>
      <c r="B12" s="100" t="s">
        <v>121</v>
      </c>
      <c r="C12" s="94" t="s">
        <v>112</v>
      </c>
      <c r="D12" s="101" t="s">
        <v>123</v>
      </c>
      <c r="E12" s="101"/>
      <c r="F12" s="101"/>
      <c r="G12" s="101"/>
      <c r="H12" s="101"/>
      <c r="I12" s="94" t="s">
        <v>112</v>
      </c>
      <c r="J12" s="79"/>
      <c r="K12" s="79"/>
      <c r="L12" s="79"/>
    </row>
    <row r="13" spans="1:12" ht="15.75">
      <c r="A13" s="94"/>
      <c r="B13" s="100"/>
      <c r="C13" s="94"/>
      <c r="D13" s="98" t="s">
        <v>117</v>
      </c>
      <c r="E13" s="98"/>
      <c r="F13" s="98"/>
      <c r="G13" s="98"/>
      <c r="H13" s="98"/>
      <c r="I13" s="94"/>
      <c r="J13" s="78"/>
      <c r="K13" s="81"/>
      <c r="L13" s="82"/>
    </row>
    <row r="14" spans="1:12" ht="15.75">
      <c r="A14" s="79"/>
      <c r="B14" s="79"/>
      <c r="C14" s="79"/>
      <c r="D14" s="79"/>
      <c r="E14" s="79"/>
      <c r="F14" s="79"/>
      <c r="G14" s="79"/>
      <c r="H14" s="79"/>
      <c r="I14" s="79"/>
      <c r="J14" s="78"/>
      <c r="K14" s="79"/>
      <c r="L14" s="80"/>
    </row>
    <row r="15" spans="1:12" ht="15.75">
      <c r="A15" s="92" t="s">
        <v>120</v>
      </c>
      <c r="B15" s="95" t="s">
        <v>126</v>
      </c>
      <c r="C15" s="92" t="s">
        <v>112</v>
      </c>
      <c r="D15" s="93" t="s">
        <v>124</v>
      </c>
      <c r="E15" s="93"/>
      <c r="F15" s="93"/>
      <c r="G15" s="93"/>
      <c r="H15" s="93"/>
      <c r="I15" s="92" t="s">
        <v>112</v>
      </c>
      <c r="J15" s="75">
        <f>'Flussi di liquidità'!D19</f>
        <v>145</v>
      </c>
      <c r="K15" s="92" t="s">
        <v>112</v>
      </c>
      <c r="L15" s="96">
        <f>J15/J16</f>
        <v>0.7073170731707317</v>
      </c>
    </row>
    <row r="16" spans="1:12" ht="15.75">
      <c r="A16" s="92"/>
      <c r="B16" s="95"/>
      <c r="C16" s="92"/>
      <c r="D16" s="99" t="s">
        <v>128</v>
      </c>
      <c r="E16" s="99"/>
      <c r="F16" s="99"/>
      <c r="G16" s="99"/>
      <c r="H16" s="99"/>
      <c r="I16" s="92"/>
      <c r="J16" s="74">
        <f>-'Flussi di CCN'!D31</f>
        <v>205</v>
      </c>
      <c r="K16" s="92"/>
      <c r="L16" s="96"/>
    </row>
    <row r="17" spans="10:12" ht="15.75">
      <c r="J17" s="73"/>
      <c r="L17" s="73"/>
    </row>
    <row r="18" spans="1:12" ht="15.75">
      <c r="A18" s="94" t="s">
        <v>120</v>
      </c>
      <c r="B18" s="100" t="s">
        <v>127</v>
      </c>
      <c r="C18" s="94" t="s">
        <v>112</v>
      </c>
      <c r="D18" s="101" t="s">
        <v>125</v>
      </c>
      <c r="E18" s="101"/>
      <c r="F18" s="101"/>
      <c r="G18" s="101"/>
      <c r="H18" s="101"/>
      <c r="I18" s="94" t="s">
        <v>112</v>
      </c>
      <c r="J18" s="79"/>
      <c r="K18" s="79"/>
      <c r="L18" s="79"/>
    </row>
    <row r="19" spans="1:12" ht="15.75">
      <c r="A19" s="94"/>
      <c r="B19" s="100"/>
      <c r="C19" s="94"/>
      <c r="D19" s="98" t="s">
        <v>128</v>
      </c>
      <c r="E19" s="98"/>
      <c r="F19" s="98"/>
      <c r="G19" s="98"/>
      <c r="H19" s="98"/>
      <c r="I19" s="94"/>
      <c r="J19" s="78"/>
      <c r="K19" s="81"/>
      <c r="L19" s="82"/>
    </row>
    <row r="20" spans="1:12" ht="15.75">
      <c r="A20" s="79"/>
      <c r="B20" s="79"/>
      <c r="C20" s="79"/>
      <c r="D20" s="79"/>
      <c r="E20" s="79"/>
      <c r="F20" s="79"/>
      <c r="G20" s="79"/>
      <c r="H20" s="79"/>
      <c r="I20" s="79"/>
      <c r="J20" s="78"/>
      <c r="K20" s="79"/>
      <c r="L20" s="80"/>
    </row>
    <row r="21" spans="1:12" ht="15.75">
      <c r="A21" s="92" t="s">
        <v>130</v>
      </c>
      <c r="B21" s="95" t="s">
        <v>129</v>
      </c>
      <c r="C21" s="92" t="s">
        <v>112</v>
      </c>
      <c r="D21" s="93" t="s">
        <v>132</v>
      </c>
      <c r="E21" s="93"/>
      <c r="F21" s="93"/>
      <c r="G21" s="93"/>
      <c r="H21" s="93"/>
      <c r="I21" s="92" t="s">
        <v>112</v>
      </c>
      <c r="J21" s="75">
        <f>'Flussi di liquidità'!D19</f>
        <v>145</v>
      </c>
      <c r="K21" s="92" t="s">
        <v>112</v>
      </c>
      <c r="L21" s="96">
        <f>J21/J22</f>
        <v>2.0714285714285716</v>
      </c>
    </row>
    <row r="22" spans="1:12" ht="15.75">
      <c r="A22" s="92"/>
      <c r="B22" s="95"/>
      <c r="C22" s="92"/>
      <c r="D22" s="99" t="s">
        <v>131</v>
      </c>
      <c r="E22" s="99"/>
      <c r="F22" s="99"/>
      <c r="G22" s="99"/>
      <c r="H22" s="99"/>
      <c r="I22" s="92"/>
      <c r="J22" s="74">
        <f>'Conto Economico'!B21-'Flussi di CCN'!C26</f>
        <v>70</v>
      </c>
      <c r="K22" s="92"/>
      <c r="L22" s="96"/>
    </row>
  </sheetData>
  <sheetProtection/>
  <mergeCells count="53">
    <mergeCell ref="L21:L22"/>
    <mergeCell ref="D22:H22"/>
    <mergeCell ref="A1:B1"/>
    <mergeCell ref="K15:K16"/>
    <mergeCell ref="L15:L16"/>
    <mergeCell ref="K9:K10"/>
    <mergeCell ref="L9:L10"/>
    <mergeCell ref="A21:A22"/>
    <mergeCell ref="B21:B22"/>
    <mergeCell ref="C21:C22"/>
    <mergeCell ref="K21:K22"/>
    <mergeCell ref="A18:A19"/>
    <mergeCell ref="B18:B19"/>
    <mergeCell ref="C18:C19"/>
    <mergeCell ref="D18:H18"/>
    <mergeCell ref="I18:I19"/>
    <mergeCell ref="D19:H19"/>
    <mergeCell ref="A15:A16"/>
    <mergeCell ref="B15:B16"/>
    <mergeCell ref="C15:C16"/>
    <mergeCell ref="D15:H15"/>
    <mergeCell ref="D21:H21"/>
    <mergeCell ref="I21:I22"/>
    <mergeCell ref="I15:I16"/>
    <mergeCell ref="D16:H16"/>
    <mergeCell ref="D10:H10"/>
    <mergeCell ref="B9:B10"/>
    <mergeCell ref="A12:A13"/>
    <mergeCell ref="B12:B13"/>
    <mergeCell ref="C12:C13"/>
    <mergeCell ref="D12:H12"/>
    <mergeCell ref="I12:I13"/>
    <mergeCell ref="D13:H13"/>
    <mergeCell ref="L3:L4"/>
    <mergeCell ref="C6:C7"/>
    <mergeCell ref="I6:I7"/>
    <mergeCell ref="K6:K7"/>
    <mergeCell ref="L6:L7"/>
    <mergeCell ref="D7:H7"/>
    <mergeCell ref="C3:C4"/>
    <mergeCell ref="D4:H4"/>
    <mergeCell ref="I3:I4"/>
    <mergeCell ref="K3:K4"/>
    <mergeCell ref="A9:A10"/>
    <mergeCell ref="C9:C10"/>
    <mergeCell ref="I9:I10"/>
    <mergeCell ref="D9:H9"/>
    <mergeCell ref="A3:A4"/>
    <mergeCell ref="A6:A7"/>
    <mergeCell ref="B3:B4"/>
    <mergeCell ref="B6:B7"/>
    <mergeCell ref="D6:H6"/>
    <mergeCell ref="D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2016-01-27T15:57:42Z</cp:lastPrinted>
  <dcterms:created xsi:type="dcterms:W3CDTF">2004-05-13T19:00:15Z</dcterms:created>
  <dcterms:modified xsi:type="dcterms:W3CDTF">2016-01-27T16:09:36Z</dcterms:modified>
  <cp:category/>
  <cp:version/>
  <cp:contentType/>
  <cp:contentStatus/>
</cp:coreProperties>
</file>